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<sst xmlns="http://schemas.openxmlformats.org/spreadsheetml/2006/main" count="24" uniqueCount="18">
  <si>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№ п/п</t>
  </si>
  <si>
    <t>Наименование организации</t>
  </si>
  <si>
    <t>Объем отгруженной продукции</t>
  </si>
  <si>
    <t>Численность, чел.</t>
  </si>
  <si>
    <t>Заработная плата, тыс.руб.</t>
  </si>
  <si>
    <t>Уплачено налогов в консолидированный бюджет, тыс.руб.</t>
  </si>
  <si>
    <t>Рост 2019/2018г.%</t>
  </si>
  <si>
    <t>Итого</t>
  </si>
  <si>
    <t>Промышленность</t>
  </si>
  <si>
    <t>Сельское хозяйство</t>
  </si>
  <si>
    <t>Торговля</t>
  </si>
  <si>
    <t>Лесное хозяйство</t>
  </si>
  <si>
    <t>Услуги</t>
  </si>
  <si>
    <t>ВСЕГО ПО РАЙОНУ</t>
  </si>
  <si>
    <t xml:space="preserve">             </t>
  </si>
  <si>
    <t xml:space="preserve"> </t>
  </si>
  <si>
    <t xml:space="preserve">     </t>
  </si>
  <si>
    <t>АНАЛИЗ работы субъектов МСП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</si>
</sst>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7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8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4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18" xfId="0" applyFill="1" applyBorder="1" applyAlignment="1">
      <alignment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2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5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5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11" max="11" width="11.00390625" style="0" bestFit="1" customWidth="1"/>
    <col min="16" max="16" width="13.421875" style="0" customWidth="1"/>
  </cols>
  <sheetData>
    <row r="1" spans="1:7" ht="27.75" customHeight="1">
      <c r="A1" s="20" t="s">
        <v>17</v>
      </c>
      <c r="B1" s="20"/>
      <c r="C1" s="20"/>
      <c r="D1" s="20"/>
      <c r="E1" s="20"/>
      <c r="F1" s="20"/>
      <c r="G1" s="20"/>
    </row>
    <row r="3" spans="1:16" ht="47.25" customHeight="1" thickBot="1">
      <c r="A3" s="13" t="s">
        <v>0</v>
      </c>
      <c r="B3" s="43" t="s">
        <v>1</v>
      </c>
      <c r="C3" s="44"/>
      <c r="D3" s="45"/>
      <c r="E3" s="46" t="s">
        <v>2</v>
      </c>
      <c r="F3" s="47"/>
      <c r="G3" s="48"/>
      <c r="H3" s="46" t="s">
        <v>3</v>
      </c>
      <c r="I3" s="47"/>
      <c r="J3" s="48"/>
      <c r="K3" s="37" t="s">
        <v>4</v>
      </c>
      <c r="L3" s="49"/>
      <c r="M3" s="50"/>
      <c r="N3" s="40" t="s">
        <v>5</v>
      </c>
      <c r="O3" s="41"/>
      <c r="P3" s="42"/>
    </row>
    <row r="4" spans="1:19" ht="45">
      <c r="A4" s="14"/>
      <c r="B4" s="5"/>
      <c r="C4" s="6"/>
      <c r="D4" s="7"/>
      <c r="E4" s="9">
        <v>2019</v>
      </c>
      <c r="F4" s="9">
        <v>2020</v>
      </c>
      <c r="G4" s="10" t="s">
        <v>6</v>
      </c>
      <c r="H4" s="9">
        <v>2019</v>
      </c>
      <c r="I4" s="9">
        <v>2020</v>
      </c>
      <c r="J4" s="10" t="s">
        <v>6</v>
      </c>
      <c r="K4" s="9">
        <v>2019</v>
      </c>
      <c r="L4" s="9">
        <v>2020</v>
      </c>
      <c r="M4" s="11" t="s">
        <v>6</v>
      </c>
      <c r="N4" s="9">
        <v>2019</v>
      </c>
      <c r="O4" s="9">
        <v>2020</v>
      </c>
      <c r="P4" s="11" t="s">
        <v>6</v>
      </c>
      <c r="S4" t="s">
        <v>14</v>
      </c>
    </row>
    <row r="5" spans="1:16" ht="15">
      <c r="A5" s="1"/>
      <c r="B5" s="51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</row>
    <row r="6" spans="1:16" ht="43.5" customHeight="1">
      <c r="A6" s="1"/>
      <c r="B6" s="58"/>
      <c r="C6" s="59"/>
      <c r="D6" s="60"/>
      <c r="E6" s="8">
        <v>22310</v>
      </c>
      <c r="F6" s="8">
        <v>34194.7</v>
      </c>
      <c r="G6" s="22">
        <f>F6/E6*100</f>
        <v>153.27073061407438</v>
      </c>
      <c r="H6" s="8">
        <v>31</v>
      </c>
      <c r="I6" s="8">
        <v>32</v>
      </c>
      <c r="J6" s="22">
        <f>I6/H6*100</f>
        <v>103.2258064516129</v>
      </c>
      <c r="K6" s="8">
        <v>13783</v>
      </c>
      <c r="L6" s="8">
        <v>13841</v>
      </c>
      <c r="M6" s="22">
        <f>L6/K6*100</f>
        <v>100.4208082420373</v>
      </c>
      <c r="N6" s="8">
        <v>335.6</v>
      </c>
      <c r="O6" s="8">
        <v>495.9</v>
      </c>
      <c r="P6" s="22">
        <f>O6/N6*100</f>
        <v>147.76519666269368</v>
      </c>
    </row>
    <row r="7" spans="1:16" ht="30" customHeight="1">
      <c r="A7" s="1"/>
      <c r="B7" s="55"/>
      <c r="C7" s="56"/>
      <c r="D7" s="57"/>
      <c r="E7" s="8">
        <v>15804</v>
      </c>
      <c r="F7" s="8">
        <v>13752</v>
      </c>
      <c r="G7" s="22">
        <f>F7/E7*100</f>
        <v>87.01594533029613</v>
      </c>
      <c r="H7" s="8">
        <v>24</v>
      </c>
      <c r="I7" s="8">
        <v>26</v>
      </c>
      <c r="J7" s="22">
        <f>I7/H7*100</f>
        <v>108.33333333333333</v>
      </c>
      <c r="K7" s="8">
        <v>11280</v>
      </c>
      <c r="L7" s="8">
        <v>12130</v>
      </c>
      <c r="M7" s="22">
        <f>L7/K7*100</f>
        <v>107.5354609929078</v>
      </c>
      <c r="N7" s="8">
        <v>835.5</v>
      </c>
      <c r="O7" s="8">
        <v>722.8</v>
      </c>
      <c r="P7" s="22">
        <f>O7/N7*100</f>
        <v>86.51107121484141</v>
      </c>
    </row>
    <row r="8" spans="1:16" ht="15">
      <c r="A8" s="1"/>
      <c r="B8" s="2"/>
      <c r="C8" s="3"/>
      <c r="D8" s="4"/>
      <c r="E8" s="12">
        <f>E6+E7</f>
        <v>38114</v>
      </c>
      <c r="F8" s="12">
        <f>F6+F7</f>
        <v>47946.7</v>
      </c>
      <c r="G8" s="22">
        <f>F8/E8*100</f>
        <v>125.79813192002938</v>
      </c>
      <c r="H8" s="12">
        <f>H6+H7</f>
        <v>55</v>
      </c>
      <c r="I8" s="12">
        <f>I6+I7</f>
        <v>58</v>
      </c>
      <c r="J8" s="22">
        <f>I8/H8*100</f>
        <v>105.45454545454544</v>
      </c>
      <c r="K8" s="12">
        <f>(K6+K7)/2</f>
        <v>12531.5</v>
      </c>
      <c r="L8" s="12">
        <f>(L6+L7)/2</f>
        <v>12985.5</v>
      </c>
      <c r="M8" s="22">
        <f>L8/K8*100</f>
        <v>103.62287036667597</v>
      </c>
      <c r="N8" s="12">
        <f>N6+N7</f>
        <v>1171.1</v>
      </c>
      <c r="O8" s="12">
        <f>O6+O7</f>
        <v>1218.6999999999998</v>
      </c>
      <c r="P8" s="22">
        <f>O8/N8*100</f>
        <v>104.06455469216975</v>
      </c>
    </row>
    <row r="9" spans="1:16" ht="15">
      <c r="A9" s="15"/>
      <c r="B9" s="51" t="s">
        <v>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ht="15.75">
      <c r="A10" s="23">
        <v>3</v>
      </c>
      <c r="B10" s="31"/>
      <c r="C10" s="32"/>
      <c r="D10" s="33"/>
      <c r="E10" s="15"/>
      <c r="F10" s="15">
        <v>102000</v>
      </c>
      <c r="G10" s="15" t="e">
        <f>F10/E10*100</f>
        <v>#DIV/0!</v>
      </c>
      <c r="H10" s="15"/>
      <c r="I10" s="15"/>
      <c r="J10" s="15" t="e">
        <f>I10/H10*100</f>
        <v>#DIV/0!</v>
      </c>
      <c r="K10" s="15"/>
      <c r="L10" s="15">
        <v>22000</v>
      </c>
      <c r="M10" s="15" t="e">
        <f>L10/K10*100</f>
        <v>#DIV/0!</v>
      </c>
      <c r="N10" s="15"/>
      <c r="O10" s="15"/>
      <c r="P10" s="15" t="e">
        <f>O10/N10*100</f>
        <v>#DIV/0!</v>
      </c>
    </row>
    <row r="11" spans="1:17" ht="15.75">
      <c r="A11" s="23">
        <v>4</v>
      </c>
      <c r="B11" s="31"/>
      <c r="C11" s="32"/>
      <c r="D11" s="33"/>
      <c r="E11" s="15">
        <v>6812</v>
      </c>
      <c r="F11" s="15">
        <v>7135</v>
      </c>
      <c r="G11" s="25">
        <f>F11/E11*100</f>
        <v>104.74163241338815</v>
      </c>
      <c r="H11" s="15">
        <v>136</v>
      </c>
      <c r="I11" s="15">
        <v>102</v>
      </c>
      <c r="J11" s="21">
        <f>I11/H11*100</f>
        <v>75</v>
      </c>
      <c r="K11" s="15">
        <v>18500</v>
      </c>
      <c r="L11" s="15">
        <v>21206</v>
      </c>
      <c r="M11" s="21">
        <f>L11/K11*100</f>
        <v>114.62702702702703</v>
      </c>
      <c r="N11" s="15">
        <v>253</v>
      </c>
      <c r="O11" s="15">
        <v>267</v>
      </c>
      <c r="P11" s="21">
        <f>O11/N11*100</f>
        <v>105.53359683794466</v>
      </c>
      <c r="Q11" s="26"/>
    </row>
    <row r="12" spans="1:16" ht="15.75">
      <c r="A12" s="23">
        <v>5</v>
      </c>
      <c r="B12" s="34"/>
      <c r="C12" s="35"/>
      <c r="D12" s="36"/>
      <c r="E12" s="15">
        <v>24109</v>
      </c>
      <c r="F12" s="16">
        <v>27485</v>
      </c>
      <c r="G12" s="21">
        <f>F12/E12*100</f>
        <v>114.00306939317268</v>
      </c>
      <c r="H12" s="15">
        <v>29</v>
      </c>
      <c r="I12" s="15">
        <v>24</v>
      </c>
      <c r="J12" s="21">
        <f>I12/H12*100</f>
        <v>82.75862068965517</v>
      </c>
      <c r="K12" s="15">
        <v>21360</v>
      </c>
      <c r="L12" s="15">
        <v>30794</v>
      </c>
      <c r="M12" s="21">
        <f>L12/K12*100</f>
        <v>144.16666666666666</v>
      </c>
      <c r="N12" s="15">
        <v>915</v>
      </c>
      <c r="O12" s="15">
        <v>1138</v>
      </c>
      <c r="P12" s="21">
        <f>O12/N12*100</f>
        <v>124.37158469945355</v>
      </c>
    </row>
    <row r="13" spans="1:16" ht="15">
      <c r="A13" s="24"/>
      <c r="B13" s="37" t="s">
        <v>7</v>
      </c>
      <c r="C13" s="38"/>
      <c r="D13" s="39"/>
      <c r="E13" s="1">
        <f>E10+E11+E12</f>
        <v>30921</v>
      </c>
      <c r="F13" s="1">
        <f>F10+F11+F12</f>
        <v>136620</v>
      </c>
      <c r="G13" s="29">
        <f>F13/E13*100</f>
        <v>441.8356456776948</v>
      </c>
      <c r="H13" s="1">
        <f>H10+H11+H12</f>
        <v>165</v>
      </c>
      <c r="I13" s="1">
        <f>I10+I11+I12</f>
        <v>126</v>
      </c>
      <c r="J13" s="29">
        <f>I13/H13*100</f>
        <v>76.36363636363637</v>
      </c>
      <c r="K13" s="1">
        <f>(K10+K11+K12)/3</f>
        <v>13286.666666666666</v>
      </c>
      <c r="L13" s="1">
        <f>(L10+L11+L12)/3</f>
        <v>24666.666666666668</v>
      </c>
      <c r="M13" s="29">
        <f>L13/K13*100</f>
        <v>185.6497742097341</v>
      </c>
      <c r="N13" s="1">
        <f>N10+N11+N12</f>
        <v>1168</v>
      </c>
      <c r="O13" s="1">
        <f>O10+O11+O12</f>
        <v>1405</v>
      </c>
      <c r="P13" s="29">
        <f>O13/N13*100</f>
        <v>120.29109589041096</v>
      </c>
    </row>
    <row r="14" spans="1:16" ht="15">
      <c r="A14" s="24"/>
      <c r="B14" s="51" t="s">
        <v>10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</row>
    <row r="15" spans="1:16" ht="15.75">
      <c r="A15" s="23">
        <v>6</v>
      </c>
      <c r="B15" s="31"/>
      <c r="C15" s="32"/>
      <c r="D15" s="33"/>
      <c r="E15" s="15">
        <v>44479</v>
      </c>
      <c r="F15" s="15">
        <v>41734.7</v>
      </c>
      <c r="G15" s="15">
        <f>F15/E15*100</f>
        <v>93.83012208008273</v>
      </c>
      <c r="H15" s="15">
        <v>52</v>
      </c>
      <c r="I15" s="15">
        <v>47</v>
      </c>
      <c r="J15" s="15">
        <f>I15/H15*100</f>
        <v>90.38461538461539</v>
      </c>
      <c r="K15" s="15">
        <v>12790</v>
      </c>
      <c r="L15" s="15">
        <v>13862</v>
      </c>
      <c r="M15" s="15">
        <f>L15/K15*100</f>
        <v>108.38154808444096</v>
      </c>
      <c r="N15" s="15">
        <v>1924.3</v>
      </c>
      <c r="O15" s="15">
        <v>2169.2</v>
      </c>
      <c r="P15" s="15">
        <f>O15/N15*100</f>
        <v>112.72670581510158</v>
      </c>
    </row>
    <row r="16" spans="1:16" ht="15.75">
      <c r="A16" s="23">
        <v>7</v>
      </c>
      <c r="B16" s="31"/>
      <c r="C16" s="32"/>
      <c r="D16" s="33"/>
      <c r="E16" s="15"/>
      <c r="F16" s="15">
        <v>21200</v>
      </c>
      <c r="G16" s="15" t="e">
        <f>F16/E16*100</f>
        <v>#DIV/0!</v>
      </c>
      <c r="H16" s="15"/>
      <c r="I16" s="15">
        <v>28</v>
      </c>
      <c r="J16" s="15" t="e">
        <f aca="true" t="shared" si="0" ref="J16:J21">I16/H16*100</f>
        <v>#DIV/0!</v>
      </c>
      <c r="K16" s="15"/>
      <c r="L16" s="15">
        <v>12100</v>
      </c>
      <c r="M16" s="15" t="e">
        <f aca="true" t="shared" si="1" ref="M16:M21">L16/K16*100</f>
        <v>#DIV/0!</v>
      </c>
      <c r="N16" s="15"/>
      <c r="O16" s="15"/>
      <c r="P16" s="15">
        <v>21376</v>
      </c>
    </row>
    <row r="17" spans="1:16" ht="15.75">
      <c r="A17" s="23">
        <v>8</v>
      </c>
      <c r="B17" s="31"/>
      <c r="C17" s="32"/>
      <c r="D17" s="33"/>
      <c r="E17" s="15"/>
      <c r="F17" s="15">
        <v>18600</v>
      </c>
      <c r="G17" s="15" t="e">
        <f>F17/E17*100</f>
        <v>#DIV/0!</v>
      </c>
      <c r="H17" s="15"/>
      <c r="I17" s="15">
        <v>25</v>
      </c>
      <c r="J17" s="15" t="e">
        <f t="shared" si="0"/>
        <v>#DIV/0!</v>
      </c>
      <c r="K17" s="15"/>
      <c r="L17" s="15">
        <v>12500</v>
      </c>
      <c r="M17" s="15" t="e">
        <f t="shared" si="1"/>
        <v>#DIV/0!</v>
      </c>
      <c r="N17" s="15"/>
      <c r="O17" s="15"/>
      <c r="P17" s="15"/>
    </row>
    <row r="18" spans="1:16" ht="15.75">
      <c r="A18" s="23">
        <v>9</v>
      </c>
      <c r="B18" s="34"/>
      <c r="C18" s="35"/>
      <c r="D18" s="36"/>
      <c r="E18" s="8">
        <v>21850.3</v>
      </c>
      <c r="F18" s="22">
        <v>22914.7</v>
      </c>
      <c r="G18" s="15">
        <f>F18/E18*100</f>
        <v>104.8713289977712</v>
      </c>
      <c r="H18" s="15">
        <v>38</v>
      </c>
      <c r="I18" s="15">
        <v>34</v>
      </c>
      <c r="J18" s="15">
        <f t="shared" si="0"/>
        <v>89.47368421052632</v>
      </c>
      <c r="K18" s="8">
        <v>15165</v>
      </c>
      <c r="L18" s="8">
        <v>16937</v>
      </c>
      <c r="M18" s="15">
        <f t="shared" si="1"/>
        <v>111.6848005275305</v>
      </c>
      <c r="N18" s="8">
        <v>798.2</v>
      </c>
      <c r="O18" s="8">
        <v>775.6</v>
      </c>
      <c r="P18" s="15">
        <f>O18/N18*100</f>
        <v>97.16862941618642</v>
      </c>
    </row>
    <row r="19" spans="1:16" ht="15.75">
      <c r="A19" s="23">
        <v>10</v>
      </c>
      <c r="B19" s="31"/>
      <c r="C19" s="32"/>
      <c r="D19" s="33"/>
      <c r="E19" s="15">
        <v>10126</v>
      </c>
      <c r="F19" s="15">
        <v>10438</v>
      </c>
      <c r="G19" s="15">
        <f>F19/E19*100</f>
        <v>103.08117716768714</v>
      </c>
      <c r="H19" s="15">
        <v>15</v>
      </c>
      <c r="I19" s="15">
        <v>16</v>
      </c>
      <c r="J19" s="15">
        <f t="shared" si="0"/>
        <v>106.66666666666667</v>
      </c>
      <c r="K19" s="15">
        <v>9907</v>
      </c>
      <c r="L19" s="15">
        <v>9000</v>
      </c>
      <c r="M19" s="15">
        <f t="shared" si="1"/>
        <v>90.84485717169677</v>
      </c>
      <c r="N19" s="15">
        <v>102</v>
      </c>
      <c r="O19" s="15">
        <v>156.8</v>
      </c>
      <c r="P19" s="15">
        <f>O19/N19*100</f>
        <v>153.72549019607845</v>
      </c>
    </row>
    <row r="20" spans="1:17" ht="15.75">
      <c r="A20" s="23">
        <v>11</v>
      </c>
      <c r="B20" s="31"/>
      <c r="C20" s="32"/>
      <c r="D20" s="33"/>
      <c r="E20" s="15">
        <v>5475.2</v>
      </c>
      <c r="F20" s="15">
        <v>3521.8</v>
      </c>
      <c r="G20" s="15">
        <f>F20/E20*100</f>
        <v>64.32276446522502</v>
      </c>
      <c r="H20" s="15">
        <v>14</v>
      </c>
      <c r="I20" s="15">
        <v>14</v>
      </c>
      <c r="J20" s="15">
        <f t="shared" si="0"/>
        <v>100</v>
      </c>
      <c r="K20" s="15">
        <v>9315</v>
      </c>
      <c r="L20" s="15">
        <v>11130</v>
      </c>
      <c r="M20" s="15">
        <f t="shared" si="1"/>
        <v>119.48470209339774</v>
      </c>
      <c r="N20" s="15">
        <v>180.7</v>
      </c>
      <c r="O20" s="15">
        <v>146.6</v>
      </c>
      <c r="P20" s="15">
        <f>O20/N20*100</f>
        <v>81.1289429994466</v>
      </c>
      <c r="Q20" s="26"/>
    </row>
    <row r="21" spans="1:16" ht="15.75">
      <c r="A21" s="15"/>
      <c r="B21" s="17" t="s">
        <v>7</v>
      </c>
      <c r="C21" s="18"/>
      <c r="D21" s="19"/>
      <c r="E21" s="1">
        <f>E15+E16+E17+E18+E19+E20</f>
        <v>81930.5</v>
      </c>
      <c r="F21" s="1">
        <f>F15+F16+F17+F18+F19+F20</f>
        <v>118409.2</v>
      </c>
      <c r="G21" s="1">
        <f>F20/E20*100</f>
        <v>64.32276446522502</v>
      </c>
      <c r="H21" s="1">
        <f>H15+H16+H17+H18+H19+H20</f>
        <v>119</v>
      </c>
      <c r="I21" s="1">
        <f>I15+I16+I17+I18+I19+I20</f>
        <v>164</v>
      </c>
      <c r="J21" s="1">
        <f t="shared" si="0"/>
        <v>137.81512605042016</v>
      </c>
      <c r="K21" s="1">
        <f>(K15+K16+K17+K18+K19+K20)/6</f>
        <v>7862.833333333333</v>
      </c>
      <c r="L21" s="1">
        <f>(L15+L16+L17+L18+L19+L20)/6</f>
        <v>12588.166666666666</v>
      </c>
      <c r="M21" s="1">
        <f t="shared" si="1"/>
        <v>160.09708120482438</v>
      </c>
      <c r="N21" s="1">
        <f>N15+N16+N17+N18+N19+N20</f>
        <v>3005.2</v>
      </c>
      <c r="O21" s="1">
        <f>O15+O16+O17+O18+O19+O20</f>
        <v>3248.2</v>
      </c>
      <c r="P21" s="1">
        <f>O21/N21*100</f>
        <v>108.08598429389058</v>
      </c>
    </row>
    <row r="22" spans="1:16" ht="15.75">
      <c r="A22" s="15"/>
      <c r="B22" s="51" t="s">
        <v>11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</row>
    <row r="23" spans="1:18" ht="15.75">
      <c r="A23" s="1">
        <v>12</v>
      </c>
      <c r="B23" s="34"/>
      <c r="C23" s="35"/>
      <c r="D23" s="36"/>
      <c r="E23" s="27">
        <v>6924</v>
      </c>
      <c r="F23" s="28">
        <v>9407</v>
      </c>
      <c r="G23" s="21">
        <f>F23/E23*100</f>
        <v>135.86077411900635</v>
      </c>
      <c r="H23" s="15">
        <v>6</v>
      </c>
      <c r="I23" s="15">
        <v>6</v>
      </c>
      <c r="J23" s="15">
        <f>I23/H23*100</f>
        <v>100</v>
      </c>
      <c r="K23" s="15">
        <v>20008</v>
      </c>
      <c r="L23" s="15">
        <v>24537</v>
      </c>
      <c r="M23" s="21">
        <f>L23/K23*100</f>
        <v>122.6359456217513</v>
      </c>
      <c r="N23" s="15">
        <v>281.4</v>
      </c>
      <c r="O23" s="15">
        <v>393.9</v>
      </c>
      <c r="P23" s="21">
        <f>O23/N23*100</f>
        <v>139.97867803837954</v>
      </c>
      <c r="Q23" s="26"/>
      <c r="R23" s="26"/>
    </row>
    <row r="24" spans="1:16" ht="15.75">
      <c r="A24" s="23">
        <v>13</v>
      </c>
      <c r="B24" s="34"/>
      <c r="C24" s="35"/>
      <c r="D24" s="36"/>
      <c r="E24" s="27">
        <v>12243.6</v>
      </c>
      <c r="F24" s="28">
        <v>12991</v>
      </c>
      <c r="G24" s="21">
        <f aca="true" t="shared" si="2" ref="G24:G29">F24/E24*100</f>
        <v>106.10441373452252</v>
      </c>
      <c r="H24" s="15">
        <v>18</v>
      </c>
      <c r="I24" s="15">
        <v>21</v>
      </c>
      <c r="J24" s="15">
        <f aca="true" t="shared" si="3" ref="J24:J29">I24/H24*100</f>
        <v>116.66666666666667</v>
      </c>
      <c r="K24" s="15">
        <v>19538</v>
      </c>
      <c r="L24" s="15">
        <v>20948</v>
      </c>
      <c r="M24" s="21">
        <f aca="true" t="shared" si="4" ref="M24:M29">L24/K24*100</f>
        <v>107.21670590643872</v>
      </c>
      <c r="N24" s="15">
        <v>547.9</v>
      </c>
      <c r="O24" s="15">
        <v>509.3</v>
      </c>
      <c r="P24" s="21">
        <f aca="true" t="shared" si="5" ref="P24:P29">O24/N24*100</f>
        <v>92.95491878079942</v>
      </c>
    </row>
    <row r="25" spans="1:18" ht="15.75">
      <c r="A25" s="23">
        <v>14</v>
      </c>
      <c r="B25" s="34"/>
      <c r="C25" s="35"/>
      <c r="D25" s="36"/>
      <c r="E25" s="15">
        <v>4537.3</v>
      </c>
      <c r="F25" s="15">
        <v>4661.2</v>
      </c>
      <c r="G25" s="21">
        <f t="shared" si="2"/>
        <v>102.73069887377955</v>
      </c>
      <c r="H25" s="15">
        <v>5</v>
      </c>
      <c r="I25" s="15">
        <v>5</v>
      </c>
      <c r="J25" s="15">
        <f t="shared" si="3"/>
        <v>100</v>
      </c>
      <c r="K25" s="15">
        <v>11839</v>
      </c>
      <c r="L25" s="15">
        <v>13804</v>
      </c>
      <c r="M25" s="21">
        <v>118.1</v>
      </c>
      <c r="N25" s="15">
        <v>122.3</v>
      </c>
      <c r="O25" s="15">
        <v>155.2</v>
      </c>
      <c r="P25" s="21">
        <f t="shared" si="5"/>
        <v>126.90106295993458</v>
      </c>
      <c r="R25" t="s">
        <v>15</v>
      </c>
    </row>
    <row r="26" spans="1:17" ht="15.75">
      <c r="A26" s="23">
        <v>15</v>
      </c>
      <c r="B26" s="34"/>
      <c r="C26" s="35"/>
      <c r="D26" s="36"/>
      <c r="E26" s="15">
        <v>4050</v>
      </c>
      <c r="F26" s="15">
        <v>3550</v>
      </c>
      <c r="G26" s="21">
        <f t="shared" si="2"/>
        <v>87.65432098765432</v>
      </c>
      <c r="H26" s="15">
        <v>12</v>
      </c>
      <c r="I26" s="15">
        <v>9</v>
      </c>
      <c r="J26" s="15">
        <f t="shared" si="3"/>
        <v>75</v>
      </c>
      <c r="K26" s="15">
        <v>16633</v>
      </c>
      <c r="L26" s="15">
        <v>12687.2</v>
      </c>
      <c r="M26" s="21">
        <f t="shared" si="4"/>
        <v>76.27728010581374</v>
      </c>
      <c r="N26" s="15">
        <v>890</v>
      </c>
      <c r="O26" s="15">
        <v>800</v>
      </c>
      <c r="P26" s="21">
        <f t="shared" si="5"/>
        <v>89.8876404494382</v>
      </c>
      <c r="Q26" s="26"/>
    </row>
    <row r="27" spans="1:16" ht="15.75">
      <c r="A27" s="23">
        <v>16</v>
      </c>
      <c r="B27" s="34"/>
      <c r="C27" s="35"/>
      <c r="D27" s="36"/>
      <c r="E27" s="15">
        <v>1350</v>
      </c>
      <c r="F27" s="15">
        <v>1350</v>
      </c>
      <c r="G27" s="21">
        <f t="shared" si="2"/>
        <v>100</v>
      </c>
      <c r="H27" s="15">
        <v>3</v>
      </c>
      <c r="I27" s="15">
        <v>5</v>
      </c>
      <c r="J27" s="15">
        <f t="shared" si="3"/>
        <v>166.66666666666669</v>
      </c>
      <c r="K27" s="15">
        <v>11200</v>
      </c>
      <c r="L27" s="15">
        <v>12300</v>
      </c>
      <c r="M27" s="21">
        <f t="shared" si="4"/>
        <v>109.82142857142858</v>
      </c>
      <c r="N27" s="15">
        <v>457</v>
      </c>
      <c r="O27" s="15">
        <v>447</v>
      </c>
      <c r="P27" s="21">
        <f t="shared" si="5"/>
        <v>97.81181619256017</v>
      </c>
    </row>
    <row r="28" spans="1:18" ht="15.75">
      <c r="A28" s="23">
        <v>17</v>
      </c>
      <c r="B28" s="34"/>
      <c r="C28" s="35"/>
      <c r="D28" s="36"/>
      <c r="E28" s="15">
        <v>1073</v>
      </c>
      <c r="F28" s="15">
        <v>1000</v>
      </c>
      <c r="G28" s="21">
        <f t="shared" si="2"/>
        <v>93.19664492078286</v>
      </c>
      <c r="H28" s="15">
        <v>3</v>
      </c>
      <c r="I28" s="15">
        <v>3</v>
      </c>
      <c r="J28" s="15">
        <f t="shared" si="3"/>
        <v>100</v>
      </c>
      <c r="K28" s="15">
        <v>11280</v>
      </c>
      <c r="L28" s="15">
        <v>12150</v>
      </c>
      <c r="M28" s="21">
        <f t="shared" si="4"/>
        <v>107.7127659574468</v>
      </c>
      <c r="N28" s="15">
        <v>158.7</v>
      </c>
      <c r="O28" s="15">
        <v>111</v>
      </c>
      <c r="P28" s="21">
        <f t="shared" si="5"/>
        <v>69.94328922495274</v>
      </c>
      <c r="R28" t="s">
        <v>16</v>
      </c>
    </row>
    <row r="29" spans="1:16" ht="15.75">
      <c r="A29" s="1"/>
      <c r="B29" s="52" t="s">
        <v>7</v>
      </c>
      <c r="C29" s="53"/>
      <c r="D29" s="54"/>
      <c r="E29" s="15">
        <f>E23+E24+E25+E26+E27+E28</f>
        <v>30177.899999999998</v>
      </c>
      <c r="F29" s="15">
        <f>F23+F24+F25+F26+F27+F28</f>
        <v>32959.2</v>
      </c>
      <c r="G29" s="21">
        <f t="shared" si="2"/>
        <v>109.2163470619228</v>
      </c>
      <c r="H29" s="15">
        <f>H23+H24+H25+H26+H27+H28</f>
        <v>47</v>
      </c>
      <c r="I29" s="15">
        <f>I23+I24+I25+I26+I27+I28</f>
        <v>49</v>
      </c>
      <c r="J29" s="15">
        <f t="shared" si="3"/>
        <v>104.25531914893618</v>
      </c>
      <c r="K29" s="15">
        <f>(K23+K24+K25+K26+K27+K28)/6</f>
        <v>15083</v>
      </c>
      <c r="L29" s="15">
        <f>(L23+L24+L25+L26+L27+L28)/6</f>
        <v>16071.033333333333</v>
      </c>
      <c r="M29" s="21">
        <f t="shared" si="4"/>
        <v>106.5506420031382</v>
      </c>
      <c r="N29" s="15">
        <f>N23+N24+N25+N26+N27+N28</f>
        <v>2457.2999999999997</v>
      </c>
      <c r="O29" s="15">
        <f>O23+O24+O25+O26+O27+O28</f>
        <v>2416.4</v>
      </c>
      <c r="P29" s="21">
        <f t="shared" si="5"/>
        <v>98.33557156228382</v>
      </c>
    </row>
    <row r="30" spans="1:16" ht="15">
      <c r="A30" s="1"/>
      <c r="B30" s="51" t="s">
        <v>12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7" ht="15.75">
      <c r="A31" s="1">
        <v>18</v>
      </c>
      <c r="B31" s="31"/>
      <c r="C31" s="32"/>
      <c r="D31" s="33"/>
      <c r="E31" s="15">
        <v>1726</v>
      </c>
      <c r="F31" s="15">
        <v>1630</v>
      </c>
      <c r="G31" s="21">
        <f>F31/E31*100</f>
        <v>94.4380069524913</v>
      </c>
      <c r="H31" s="15">
        <v>15</v>
      </c>
      <c r="I31" s="15">
        <v>6</v>
      </c>
      <c r="J31" s="21">
        <f>I31/H31*100</f>
        <v>40</v>
      </c>
      <c r="K31" s="15">
        <v>11575</v>
      </c>
      <c r="L31" s="15">
        <v>12130</v>
      </c>
      <c r="M31" s="21">
        <f>L31/K31*100</f>
        <v>104.79481641468682</v>
      </c>
      <c r="N31" s="15">
        <v>60</v>
      </c>
      <c r="O31" s="15">
        <v>88</v>
      </c>
      <c r="P31" s="21">
        <f>O31/N31*100</f>
        <v>146.66666666666666</v>
      </c>
      <c r="Q31" s="26"/>
    </row>
    <row r="32" spans="1:16" ht="15.75">
      <c r="A32" s="15"/>
      <c r="B32" s="52" t="s">
        <v>7</v>
      </c>
      <c r="C32" s="53"/>
      <c r="D32" s="54"/>
      <c r="E32" s="15">
        <f>E31</f>
        <v>1726</v>
      </c>
      <c r="F32" s="15">
        <f>F31</f>
        <v>1630</v>
      </c>
      <c r="G32" s="21">
        <f>F32/E32*100</f>
        <v>94.4380069524913</v>
      </c>
      <c r="H32" s="15">
        <f>H31</f>
        <v>15</v>
      </c>
      <c r="I32" s="15">
        <f>I31</f>
        <v>6</v>
      </c>
      <c r="J32" s="21">
        <f>I32/H32*100</f>
        <v>40</v>
      </c>
      <c r="K32" s="15">
        <f>K31</f>
        <v>11575</v>
      </c>
      <c r="L32" s="15">
        <f>L31</f>
        <v>12130</v>
      </c>
      <c r="M32" s="21">
        <f>L32/K32*100</f>
        <v>104.79481641468682</v>
      </c>
      <c r="N32" s="15">
        <f>N31</f>
        <v>60</v>
      </c>
      <c r="O32" s="15">
        <f>O31</f>
        <v>88</v>
      </c>
      <c r="P32" s="21">
        <f>O32/N32*100</f>
        <v>146.66666666666666</v>
      </c>
    </row>
    <row r="33" spans="1:16" ht="15">
      <c r="A33" s="15"/>
      <c r="B33" s="52" t="s">
        <v>13</v>
      </c>
      <c r="C33" s="49"/>
      <c r="D33" s="50"/>
      <c r="E33" s="30">
        <f>(E8+E13+E21+E29+E32)</f>
        <v>182869.4</v>
      </c>
      <c r="F33" s="1">
        <f>F8+F13+F21+F29+F32</f>
        <v>337565.10000000003</v>
      </c>
      <c r="G33" s="29">
        <f>F33/E33*100</f>
        <v>184.5935405267366</v>
      </c>
      <c r="H33" s="1">
        <f>H8+H13+H21+H29+H32</f>
        <v>401</v>
      </c>
      <c r="I33" s="1">
        <f>I8+I13+I21+I29+I32</f>
        <v>403</v>
      </c>
      <c r="J33" s="29">
        <f>I33/H33*100</f>
        <v>100.49875311720697</v>
      </c>
      <c r="K33" s="1">
        <f>(K8+K13+K21+K29+K32)/5</f>
        <v>12067.8</v>
      </c>
      <c r="L33" s="1">
        <f>(L8+L13+L21+L29+L32)/5</f>
        <v>15688.273333333334</v>
      </c>
      <c r="M33" s="29">
        <f>L33/K33*100</f>
        <v>130.00110486860353</v>
      </c>
      <c r="N33" s="1">
        <f>N8+N13+N21+N29+N32</f>
        <v>7861.5999999999985</v>
      </c>
      <c r="O33" s="1">
        <f>O8+O13+O21+O29+O32</f>
        <v>8376.3</v>
      </c>
      <c r="P33" s="29">
        <f>O33/N33*100</f>
        <v>106.54701333061973</v>
      </c>
    </row>
    <row r="73" ht="24" customHeight="1"/>
  </sheetData>
  <sheetProtection/>
  <mergeCells count="32">
    <mergeCell ref="B19:D19"/>
    <mergeCell ref="B20:D20"/>
    <mergeCell ref="B22:P22"/>
    <mergeCell ref="B23:D23"/>
    <mergeCell ref="B14:P14"/>
    <mergeCell ref="B15:D15"/>
    <mergeCell ref="B16:D16"/>
    <mergeCell ref="B17:D17"/>
    <mergeCell ref="B18:D18"/>
    <mergeCell ref="B32:D32"/>
    <mergeCell ref="B33:D33"/>
    <mergeCell ref="B24:D24"/>
    <mergeCell ref="B25:D25"/>
    <mergeCell ref="B26:D26"/>
    <mergeCell ref="B27:D27"/>
    <mergeCell ref="B28:D28"/>
    <mergeCell ref="B29:D29"/>
    <mergeCell ref="B30:P30"/>
    <mergeCell ref="B31:D31"/>
    <mergeCell ref="B11:D11"/>
    <mergeCell ref="B12:D12"/>
    <mergeCell ref="B13:D13"/>
    <mergeCell ref="N3:P3"/>
    <mergeCell ref="B3:D3"/>
    <mergeCell ref="E3:G3"/>
    <mergeCell ref="H3:J3"/>
    <mergeCell ref="K3:M3"/>
    <mergeCell ref="B5:P5"/>
    <mergeCell ref="B7:D7"/>
    <mergeCell ref="B6:D6"/>
    <mergeCell ref="B9:P9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shianova</dc:creator>
  <cp:keywords/>
  <dc:description/>
  <cp:lastModifiedBy>vladimir</cp:lastModifiedBy>
  <cp:lastPrinted>2019-05-23T05:55:46Z</cp:lastPrinted>
  <dcterms:created xsi:type="dcterms:W3CDTF">2019-04-16T09:23:44Z</dcterms:created>
  <dcterms:modified xsi:type="dcterms:W3CDTF">2021-02-15T09:27:59Z</dcterms:modified>
  <cp:category/>
  <cp:version/>
  <cp:contentType/>
  <cp:contentStatus/>
</cp:coreProperties>
</file>